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"/>
    </mc:Choice>
  </mc:AlternateContent>
  <bookViews>
    <workbookView xWindow="0" yWindow="0" windowWidth="28800" windowHeight="1143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K34" i="1" s="1"/>
  <c r="D33" i="1"/>
  <c r="G33" i="1" s="1"/>
  <c r="H33" i="1" s="1"/>
  <c r="H32" i="1"/>
  <c r="H31" i="1"/>
  <c r="G31" i="1"/>
  <c r="H30" i="1"/>
  <c r="G30" i="1"/>
  <c r="H29" i="1"/>
  <c r="G29" i="1"/>
  <c r="H28" i="1"/>
  <c r="G28" i="1"/>
  <c r="D27" i="1"/>
  <c r="G27" i="1" s="1"/>
  <c r="H27" i="1" s="1"/>
  <c r="G26" i="1"/>
  <c r="H26" i="1" s="1"/>
  <c r="D26" i="1"/>
  <c r="F24" i="1"/>
  <c r="F12" i="1" s="1"/>
  <c r="E24" i="1"/>
  <c r="D24" i="1"/>
  <c r="G24" i="1" s="1"/>
  <c r="H24" i="1" s="1"/>
  <c r="D22" i="1"/>
  <c r="G22" i="1" s="1"/>
  <c r="D21" i="1"/>
  <c r="G21" i="1" s="1"/>
  <c r="D20" i="1"/>
  <c r="G20" i="1" s="1"/>
  <c r="D19" i="1"/>
  <c r="G19" i="1" s="1"/>
  <c r="H18" i="1"/>
  <c r="G18" i="1"/>
  <c r="K18" i="1" s="1"/>
  <c r="G17" i="1"/>
  <c r="G16" i="1"/>
  <c r="H16" i="1" s="1"/>
  <c r="F14" i="1"/>
  <c r="E14" i="1"/>
  <c r="E12" i="1" s="1"/>
  <c r="H19" i="1" l="1"/>
  <c r="K19" i="1"/>
  <c r="K20" i="1"/>
  <c r="H20" i="1"/>
  <c r="H21" i="1"/>
  <c r="K21" i="1"/>
  <c r="K22" i="1"/>
  <c r="H22" i="1"/>
  <c r="D14" i="1"/>
  <c r="H17" i="1"/>
  <c r="G14" i="1" l="1"/>
  <c r="H14" i="1" s="1"/>
  <c r="D12" i="1"/>
  <c r="G12" i="1" s="1"/>
  <c r="H12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<sst xmlns="http://schemas.openxmlformats.org/spreadsheetml/2006/main" count="35" uniqueCount="34">
  <si>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</si>
  <si>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31 de Marzo del 2019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</si>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</sst>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0" borderId="0" xfId="0" applyNumberFormat="1" applyFont="1" applyAlignment="1">
      <alignment horizontal="center" vertical="center"/>
    </xf>
    <xf numFmtId="165" fontId="8" fillId="3" borderId="0" xfId="0" applyNumberFormat="1" applyFont="1" applyFill="1"/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39</xdr:row>
      <xdr:rowOff>171449</xdr:rowOff>
    </xdr:from>
    <xdr:to>
      <xdr:col>2</xdr:col>
      <xdr:colOff>2562224</xdr:colOff>
      <xdr:row>42</xdr:row>
      <xdr:rowOff>161924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2924" y="7143749"/>
          <a:ext cx="294322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Dra.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5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1266820</xdr:colOff>
      <xdr:row>39</xdr:row>
      <xdr:rowOff>169062</xdr:rowOff>
    </xdr:from>
    <xdr:to>
      <xdr:col>7</xdr:col>
      <xdr:colOff>202524</xdr:colOff>
      <xdr:row>42</xdr:row>
      <xdr:rowOff>7136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58070" y="7141362"/>
          <a:ext cx="320290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9/Estados%20Financieros%202019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>
        <row r="18">
          <cell r="D18">
            <v>17088107.780000001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6">
          <cell r="E36">
            <v>0</v>
          </cell>
        </row>
        <row r="37">
          <cell r="D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zoomScaleNormal="85" workbookViewId="0">
      <selection activeCell="K17" sqref="K17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9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ht="9" customHeigh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ht="14.1" customHeigh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ht="14.1" customHeigh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ht="20.100000000000001" customHeigh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ht="6.7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ht="3" customHeigh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ht="3" customHeigh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ht="3" customHeigh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149179493.56</v>
      </c>
      <c r="E12" s="31">
        <f>+E14+E24</f>
        <v>122926464.05</v>
      </c>
      <c r="F12" s="31">
        <f>+F14+F24</f>
        <v>108691449.02000001</v>
      </c>
      <c r="G12" s="32">
        <f>D12+E12-F12</f>
        <v>163414508.59</v>
      </c>
      <c r="H12" s="32">
        <f>(G12-D12)</f>
        <v>14235015.030000001</v>
      </c>
      <c r="I12" s="33"/>
      <c r="J12" s="5"/>
      <c r="K12" s="5"/>
    </row>
    <row r="13" spans="1:11" s="6" customFormat="1" ht="5.0999999999999996" customHeight="1" x14ac:dyDescent="0.2">
      <c r="A13" s="29"/>
      <c r="B13" s="34"/>
      <c r="C13" s="34"/>
      <c r="D13" s="31"/>
      <c r="E13" s="31"/>
      <c r="F13" s="31"/>
      <c r="G13" s="31"/>
      <c r="H13" s="31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55144795.170000002</v>
      </c>
      <c r="E14" s="37">
        <f>SUM(E16:E22)</f>
        <v>108892067</v>
      </c>
      <c r="F14" s="37">
        <f>SUM(F16:F22)</f>
        <v>108555459.94000001</v>
      </c>
      <c r="G14" s="32">
        <f>D14+E14-F14</f>
        <v>55481402.230000004</v>
      </c>
      <c r="H14" s="32">
        <f>+G14-D14</f>
        <v>336607.06000000238</v>
      </c>
      <c r="I14" s="38"/>
      <c r="J14" s="5"/>
      <c r="K14" s="39"/>
    </row>
    <row r="15" spans="1:11" s="6" customFormat="1" ht="5.0999999999999996" customHeigh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ht="19.5" customHeight="1" x14ac:dyDescent="0.2">
      <c r="A16" s="40"/>
      <c r="B16" s="44" t="s">
        <v>15</v>
      </c>
      <c r="C16" s="44"/>
      <c r="D16" s="45">
        <v>31906821.18</v>
      </c>
      <c r="E16" s="45">
        <v>55063306.780000001</v>
      </c>
      <c r="F16" s="45">
        <v>48669921.450000003</v>
      </c>
      <c r="G16" s="45">
        <f>D16+E16-F16</f>
        <v>38300206.510000005</v>
      </c>
      <c r="H16" s="45">
        <f>-(G16-D16)</f>
        <v>-6393385.3300000057</v>
      </c>
      <c r="I16" s="43"/>
      <c r="J16" s="5"/>
      <c r="K16" s="46"/>
    </row>
    <row r="17" spans="1:14" s="6" customFormat="1" ht="19.5" customHeight="1" x14ac:dyDescent="0.2">
      <c r="A17" s="40"/>
      <c r="B17" s="44" t="s">
        <v>16</v>
      </c>
      <c r="C17" s="44"/>
      <c r="D17" s="45">
        <v>64123.1</v>
      </c>
      <c r="E17" s="45">
        <v>52117238.100000001</v>
      </c>
      <c r="F17" s="45">
        <v>52088273.259999998</v>
      </c>
      <c r="G17" s="45">
        <f>D17+E17-F17</f>
        <v>93087.940000005066</v>
      </c>
      <c r="H17" s="45">
        <f>G17-D17</f>
        <v>28964.840000005068</v>
      </c>
      <c r="I17" s="43"/>
      <c r="J17" s="5"/>
      <c r="K17" s="39"/>
    </row>
    <row r="18" spans="1:14" s="6" customFormat="1" ht="19.5" customHeight="1" x14ac:dyDescent="0.2">
      <c r="A18" s="40"/>
      <c r="B18" s="44" t="s">
        <v>17</v>
      </c>
      <c r="C18" s="44"/>
      <c r="D18" s="45">
        <v>23173850.890000001</v>
      </c>
      <c r="E18" s="45">
        <v>1711522.12</v>
      </c>
      <c r="F18" s="45">
        <v>7797265.2300000004</v>
      </c>
      <c r="G18" s="45">
        <f>D18+E18-F18</f>
        <v>17088107.780000001</v>
      </c>
      <c r="H18" s="45">
        <f>G18-D18</f>
        <v>-6085743.1099999994</v>
      </c>
      <c r="I18" s="43"/>
      <c r="J18" s="5"/>
      <c r="K18" s="39" t="str">
        <f>IF(G18=[1]ESF!D18," ","Error")</f>
        <v xml:space="preserve"> </v>
      </c>
    </row>
    <row r="19" spans="1:14" s="6" customFormat="1" ht="19.5" customHeight="1" x14ac:dyDescent="0.2">
      <c r="A19" s="40"/>
      <c r="B19" s="44" t="s">
        <v>18</v>
      </c>
      <c r="C19" s="44"/>
      <c r="D19" s="47">
        <f>+[1]ESF!E19</f>
        <v>0</v>
      </c>
      <c r="E19" s="47">
        <v>0</v>
      </c>
      <c r="F19" s="47">
        <v>0</v>
      </c>
      <c r="G19" s="48">
        <f>+D19+E19-F19</f>
        <v>0</v>
      </c>
      <c r="H19" s="48">
        <f>+G19-D19</f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ht="19.5" customHeight="1" x14ac:dyDescent="0.2">
      <c r="A20" s="40"/>
      <c r="B20" s="44" t="s">
        <v>20</v>
      </c>
      <c r="C20" s="44"/>
      <c r="D20" s="47">
        <f>+[1]ESF!E20</f>
        <v>0</v>
      </c>
      <c r="E20" s="47">
        <v>0</v>
      </c>
      <c r="F20" s="47">
        <v>0</v>
      </c>
      <c r="G20" s="48">
        <f>+D20+E20-F20</f>
        <v>0</v>
      </c>
      <c r="H20" s="48">
        <f>+G20-D20</f>
        <v>0</v>
      </c>
      <c r="I20" s="43"/>
      <c r="J20" s="5"/>
      <c r="K20" s="39" t="str">
        <f>IF(G20=[1]ESF!D20," ","Error")</f>
        <v xml:space="preserve"> </v>
      </c>
    </row>
    <row r="21" spans="1:14" s="6" customFormat="1" ht="19.5" customHeight="1" x14ac:dyDescent="0.2">
      <c r="A21" s="40"/>
      <c r="B21" s="44" t="s">
        <v>21</v>
      </c>
      <c r="C21" s="44"/>
      <c r="D21" s="47">
        <f>+[1]ESF!E21</f>
        <v>0</v>
      </c>
      <c r="E21" s="47">
        <v>0</v>
      </c>
      <c r="F21" s="47">
        <v>0</v>
      </c>
      <c r="G21" s="48">
        <f>+D21+E21-F21</f>
        <v>0</v>
      </c>
      <c r="H21" s="48">
        <f>+G21-D21</f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ht="19.5" customHeight="1" x14ac:dyDescent="0.2">
      <c r="A22" s="40"/>
      <c r="B22" s="44" t="s">
        <v>22</v>
      </c>
      <c r="C22" s="44"/>
      <c r="D22" s="47">
        <f>+[1]ESF!E22</f>
        <v>0</v>
      </c>
      <c r="E22" s="47">
        <v>0</v>
      </c>
      <c r="F22" s="47">
        <v>0</v>
      </c>
      <c r="G22" s="48">
        <f>+D22+E22-F22</f>
        <v>0</v>
      </c>
      <c r="H22" s="48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9"/>
      <c r="C23" s="49"/>
      <c r="D23" s="50"/>
      <c r="E23" s="50"/>
      <c r="F23" s="50"/>
      <c r="G23" s="50"/>
      <c r="H23" s="50"/>
      <c r="I23" s="43"/>
      <c r="K23" s="39"/>
    </row>
    <row r="24" spans="1:14" x14ac:dyDescent="0.2">
      <c r="A24" s="35"/>
      <c r="B24" s="36" t="s">
        <v>23</v>
      </c>
      <c r="C24" s="36"/>
      <c r="D24" s="37">
        <f>+D26+D27+D28+D29+D30+D31+D32+D33+D34</f>
        <v>94034698.390000001</v>
      </c>
      <c r="E24" s="37">
        <f>SUM(E26:E34)</f>
        <v>14034397.050000001</v>
      </c>
      <c r="F24" s="37">
        <f>SUM(F26:F34)</f>
        <v>135989.07999999999</v>
      </c>
      <c r="G24" s="32">
        <f>D24+E24-F24</f>
        <v>107933106.36</v>
      </c>
      <c r="H24" s="32">
        <f>-(-G24+D24)</f>
        <v>13898407.969999999</v>
      </c>
      <c r="I24" s="38"/>
      <c r="K24" s="39"/>
    </row>
    <row r="25" spans="1:14" ht="5.0999999999999996" customHeight="1" x14ac:dyDescent="0.2">
      <c r="A25" s="40"/>
      <c r="B25" s="41"/>
      <c r="C25" s="49"/>
      <c r="D25" s="42"/>
      <c r="E25" s="42"/>
      <c r="F25" s="42"/>
      <c r="G25" s="42"/>
      <c r="H25" s="42"/>
      <c r="I25" s="43"/>
      <c r="K25" s="39"/>
    </row>
    <row r="26" spans="1:14" ht="19.5" customHeight="1" x14ac:dyDescent="0.2">
      <c r="A26" s="40"/>
      <c r="B26" s="44" t="s">
        <v>24</v>
      </c>
      <c r="C26" s="44"/>
      <c r="D26" s="47">
        <f>+[1]ESF!E29</f>
        <v>0</v>
      </c>
      <c r="E26" s="47">
        <v>0</v>
      </c>
      <c r="F26" s="47">
        <v>0</v>
      </c>
      <c r="G26" s="48">
        <f>+D26+E26-F26</f>
        <v>0</v>
      </c>
      <c r="H26" s="48">
        <f>+G26-D26</f>
        <v>0</v>
      </c>
      <c r="I26" s="43"/>
      <c r="K26" s="39"/>
    </row>
    <row r="27" spans="1:14" ht="19.5" customHeight="1" x14ac:dyDescent="0.2">
      <c r="A27" s="40"/>
      <c r="B27" s="44" t="s">
        <v>25</v>
      </c>
      <c r="C27" s="44"/>
      <c r="D27" s="47">
        <f>+[1]ESF!E30</f>
        <v>0</v>
      </c>
      <c r="E27" s="47">
        <v>0</v>
      </c>
      <c r="F27" s="47">
        <v>0</v>
      </c>
      <c r="G27" s="48">
        <f t="shared" ref="G27:G34" si="0">+D27+E27-F27</f>
        <v>0</v>
      </c>
      <c r="H27" s="48">
        <f t="shared" ref="H27:H34" si="1">+G27-D27</f>
        <v>0</v>
      </c>
      <c r="I27" s="43"/>
      <c r="K27" s="39"/>
    </row>
    <row r="28" spans="1:14" ht="19.5" customHeight="1" x14ac:dyDescent="0.2">
      <c r="A28" s="40"/>
      <c r="B28" s="44" t="s">
        <v>26</v>
      </c>
      <c r="C28" s="44"/>
      <c r="D28" s="45">
        <v>82657625.219999999</v>
      </c>
      <c r="E28" s="45">
        <v>13990843.560000001</v>
      </c>
      <c r="F28" s="45">
        <v>135989.07999999999</v>
      </c>
      <c r="G28" s="45">
        <f>D28+E28-F28</f>
        <v>96512479.700000003</v>
      </c>
      <c r="H28" s="48">
        <f>+G28-D28</f>
        <v>13854854.480000004</v>
      </c>
      <c r="I28" s="43"/>
      <c r="K28" s="39"/>
    </row>
    <row r="29" spans="1:14" ht="19.5" customHeight="1" x14ac:dyDescent="0.2">
      <c r="A29" s="40"/>
      <c r="B29" s="44" t="s">
        <v>27</v>
      </c>
      <c r="C29" s="44"/>
      <c r="D29" s="45">
        <v>14269997.57</v>
      </c>
      <c r="E29" s="45">
        <v>43553.49</v>
      </c>
      <c r="F29" s="45">
        <v>0</v>
      </c>
      <c r="G29" s="45">
        <f>D29+E29-F29</f>
        <v>14313551.060000001</v>
      </c>
      <c r="H29" s="48">
        <f>+G29-D29</f>
        <v>43553.490000000224</v>
      </c>
      <c r="I29" s="43"/>
      <c r="K29" s="39"/>
    </row>
    <row r="30" spans="1:14" ht="19.5" customHeight="1" x14ac:dyDescent="0.2">
      <c r="A30" s="40"/>
      <c r="B30" s="44" t="s">
        <v>28</v>
      </c>
      <c r="C30" s="44"/>
      <c r="D30" s="45">
        <v>0</v>
      </c>
      <c r="E30" s="47">
        <v>0</v>
      </c>
      <c r="F30" s="47">
        <v>0</v>
      </c>
      <c r="G30" s="48">
        <f t="shared" si="0"/>
        <v>0</v>
      </c>
      <c r="H30" s="48">
        <f t="shared" si="1"/>
        <v>0</v>
      </c>
      <c r="I30" s="43"/>
      <c r="K30" s="39"/>
    </row>
    <row r="31" spans="1:14" ht="19.5" customHeight="1" x14ac:dyDescent="0.2">
      <c r="A31" s="40"/>
      <c r="B31" s="44" t="s">
        <v>29</v>
      </c>
      <c r="C31" s="44"/>
      <c r="D31" s="45">
        <v>-2892924.44</v>
      </c>
      <c r="E31" s="47">
        <v>0</v>
      </c>
      <c r="F31" s="47">
        <v>0</v>
      </c>
      <c r="G31" s="45">
        <f>+D31+E31-F31</f>
        <v>-2892924.44</v>
      </c>
      <c r="H31" s="48">
        <f t="shared" si="1"/>
        <v>0</v>
      </c>
      <c r="I31" s="43"/>
      <c r="K31" s="39"/>
    </row>
    <row r="32" spans="1:14" ht="19.5" customHeight="1" x14ac:dyDescent="0.2">
      <c r="A32" s="40"/>
      <c r="B32" s="44" t="s">
        <v>30</v>
      </c>
      <c r="C32" s="44"/>
      <c r="D32" s="45">
        <v>0.04</v>
      </c>
      <c r="E32" s="47">
        <v>0</v>
      </c>
      <c r="F32" s="47">
        <v>0</v>
      </c>
      <c r="G32" s="45">
        <v>0.04</v>
      </c>
      <c r="H32" s="48">
        <f>-(G32-D32)</f>
        <v>0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7">
        <f>+[1]ESF!E36</f>
        <v>0</v>
      </c>
      <c r="E33" s="47">
        <v>0</v>
      </c>
      <c r="F33" s="47">
        <v>0</v>
      </c>
      <c r="G33" s="48">
        <f t="shared" si="0"/>
        <v>0</v>
      </c>
      <c r="H33" s="48">
        <f t="shared" si="1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7">
        <v>0</v>
      </c>
      <c r="E34" s="47">
        <v>0</v>
      </c>
      <c r="F34" s="47">
        <v>0</v>
      </c>
      <c r="G34" s="48">
        <f t="shared" si="0"/>
        <v>0</v>
      </c>
      <c r="H34" s="48">
        <f t="shared" si="1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9"/>
      <c r="C35" s="49"/>
      <c r="D35" s="51"/>
      <c r="E35" s="52"/>
      <c r="F35" s="52"/>
      <c r="G35" s="52"/>
      <c r="H35" s="52"/>
      <c r="I35" s="43"/>
      <c r="K35" s="39"/>
    </row>
    <row r="36" spans="1:17" ht="6" customHeight="1" x14ac:dyDescent="0.2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">
      <c r="A38" s="6"/>
      <c r="B38" s="60" t="s">
        <v>33</v>
      </c>
      <c r="C38" s="60"/>
      <c r="D38" s="60"/>
      <c r="E38" s="60"/>
      <c r="F38" s="60"/>
      <c r="G38" s="60"/>
      <c r="H38" s="60"/>
      <c r="I38" s="61"/>
      <c r="J38" s="61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61"/>
      <c r="C39" s="62"/>
      <c r="D39" s="63"/>
      <c r="E39" s="63"/>
      <c r="F39" s="6"/>
      <c r="G39" s="64"/>
      <c r="H39" s="62"/>
      <c r="I39" s="63"/>
      <c r="J39" s="63"/>
      <c r="K39" s="6"/>
      <c r="L39" s="6"/>
      <c r="M39" s="6"/>
      <c r="N39" s="6"/>
      <c r="O39" s="6"/>
      <c r="P39" s="6"/>
      <c r="Q39" s="6"/>
    </row>
    <row r="40" spans="1:17" ht="50.1" customHeight="1" x14ac:dyDescent="0.2">
      <c r="A40" s="6"/>
      <c r="B40" s="65"/>
      <c r="C40" s="65"/>
      <c r="D40" s="63"/>
      <c r="E40" s="66"/>
      <c r="F40" s="66"/>
      <c r="G40" s="66"/>
      <c r="H40" s="66"/>
      <c r="I40" s="63"/>
      <c r="J40" s="63"/>
      <c r="K40" s="6"/>
      <c r="L40" s="6"/>
      <c r="M40" s="6"/>
      <c r="N40" s="6"/>
      <c r="O40" s="6"/>
      <c r="P40" s="6"/>
      <c r="Q40" s="6"/>
    </row>
    <row r="41" spans="1:17" ht="14.1" customHeight="1" x14ac:dyDescent="0.2">
      <c r="A41" s="6"/>
      <c r="B41" s="67"/>
      <c r="C41" s="67"/>
      <c r="D41" s="68"/>
      <c r="E41" s="67"/>
      <c r="F41" s="67"/>
      <c r="G41" s="69"/>
      <c r="H41" s="69"/>
      <c r="I41" s="70"/>
      <c r="J41" s="6"/>
      <c r="P41" s="6"/>
      <c r="Q41" s="6"/>
    </row>
    <row r="42" spans="1:17" ht="14.1" customHeight="1" x14ac:dyDescent="0.2">
      <c r="A42" s="6"/>
      <c r="B42" s="71"/>
      <c r="C42" s="71"/>
      <c r="D42" s="72"/>
      <c r="E42" s="71"/>
      <c r="F42" s="71"/>
      <c r="G42" s="69"/>
      <c r="H42" s="69"/>
      <c r="I42" s="70"/>
      <c r="J42" s="6"/>
      <c r="P42" s="6"/>
      <c r="Q42" s="6"/>
    </row>
    <row r="43" spans="1:17" x14ac:dyDescent="0.2">
      <c r="B43" s="6"/>
      <c r="C43" s="6"/>
      <c r="D43" s="73"/>
      <c r="E43" s="6"/>
      <c r="F43" s="6"/>
      <c r="G43" s="6"/>
      <c r="H43" s="6"/>
    </row>
    <row r="44" spans="1:17" x14ac:dyDescent="0.2">
      <c r="B44" s="6"/>
      <c r="C44" s="6"/>
      <c r="D44" s="73"/>
      <c r="E44" s="6"/>
      <c r="F44" s="6"/>
      <c r="G44" s="6"/>
    </row>
  </sheetData>
  <sheetProtection formatCells="0" selectLockedCells="1"/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rintOptions verticalCentered="1"/>
  <pageMargins left="0.35" right="0" top="0.39" bottom="0.59055118110236227" header="0" footer="0"/>
  <pageSetup scale="51" orientation="landscape" horizontalDpi="4294967294" verticalDpi="4294967294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2019-04-10T16:29:15Z</dcterms:created>
  <dcterms:modified xsi:type="dcterms:W3CDTF">2019-04-10T16:29:30Z</dcterms:modified>
</cp:coreProperties>
</file>