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9\Estados Financieros 2019\PUBLICACION\"/>
    </mc:Choice>
  </mc:AlternateContent>
  <bookViews>
    <workbookView xWindow="0" yWindow="0" windowWidth="28800" windowHeight="11430"/>
  </bookViews>
  <sheets>
    <sheet name="EAA" sheetId="1" r:id="rId1"/>
  </sheets>
  <externalReferences>
    <externalReference r:id="rId2"/>
  </externalReferences>
  <definedNames>
    <definedName name="_xlnm.Print_Area" localSheetId="0">EAA!$A$1:$I$44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G34" i="1"/>
  <c r="K34" i="1" s="1"/>
  <c r="D33" i="1"/>
  <c r="G33" i="1" s="1"/>
  <c r="H33" i="1" s="1"/>
  <c r="H32" i="1"/>
  <c r="H31" i="1"/>
  <c r="G31" i="1"/>
  <c r="H30" i="1"/>
  <c r="G30" i="1"/>
  <c r="H29" i="1"/>
  <c r="G29" i="1"/>
  <c r="H28" i="1"/>
  <c r="G28" i="1"/>
  <c r="D27" i="1"/>
  <c r="G27" i="1" s="1"/>
  <c r="H27" i="1" s="1"/>
  <c r="G26" i="1"/>
  <c r="H26" i="1" s="1"/>
  <c r="D26" i="1"/>
  <c r="F24" i="1"/>
  <c r="F12" i="1" s="1"/>
  <c r="E24" i="1"/>
  <c r="D24" i="1"/>
  <c r="G24" i="1" s="1"/>
  <c r="H24" i="1" s="1"/>
  <c r="D22" i="1"/>
  <c r="G22" i="1" s="1"/>
  <c r="D21" i="1"/>
  <c r="G21" i="1" s="1"/>
  <c r="D20" i="1"/>
  <c r="G20" i="1" s="1"/>
  <c r="D19" i="1"/>
  <c r="G19" i="1" s="1"/>
  <c r="H18" i="1"/>
  <c r="G18" i="1"/>
  <c r="K18" i="1" s="1"/>
  <c r="G17" i="1"/>
  <c r="G16" i="1"/>
  <c r="H16" i="1" s="1"/>
  <c r="F14" i="1"/>
  <c r="E14" i="1"/>
  <c r="E12" i="1" s="1"/>
  <c r="H19" i="1" l="1"/>
  <c r="K19" i="1"/>
  <c r="K20" i="1"/>
  <c r="H20" i="1"/>
  <c r="H21" i="1"/>
  <c r="K21" i="1"/>
  <c r="K22" i="1"/>
  <c r="H22" i="1"/>
  <c r="D14" i="1"/>
  <c r="H17" i="1"/>
  <c r="G14" i="1" l="1"/>
  <c r="H14" i="1" s="1"/>
  <c r="D12" i="1"/>
  <c r="G12" i="1" s="1"/>
  <c r="H12" i="1" s="1"/>
</calcChain>
</file>

<file path=xl/sharedStrings.xml><?xml version="1.0" encoding="utf-8"?>
<sst xmlns="http://schemas.openxmlformats.org/spreadsheetml/2006/main" count="35" uniqueCount="34">
  <si>
    <t>ESTADO ANALÍTICO DEL ACTIVO</t>
  </si>
  <si>
    <t>Al 31 de Marzo del 2019</t>
  </si>
  <si>
    <t>(Pesos)</t>
  </si>
  <si>
    <t>Ente Público:</t>
  </si>
  <si>
    <t>INSTITUTO TECNOLÓGICO SUPERIOR DE PURÍSIMA DEL RINCÓN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</si>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</sst>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#,##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4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0" borderId="0" xfId="0" applyNumberFormat="1" applyFont="1" applyAlignment="1">
      <alignment horizontal="center" vertical="center"/>
    </xf>
    <xf numFmtId="165" fontId="8" fillId="3" borderId="0" xfId="0" applyNumberFormat="1" applyFont="1" applyFill="1"/>
    <xf numFmtId="3" fontId="4" fillId="3" borderId="0" xfId="1" applyNumberFormat="1" applyFont="1" applyFill="1" applyBorder="1" applyAlignment="1" applyProtection="1">
      <alignment horizontal="center" vertical="center"/>
      <protection locked="0"/>
    </xf>
    <xf numFmtId="3" fontId="4" fillId="3" borderId="0" xfId="1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horizontal="center" vertical="center"/>
    </xf>
    <xf numFmtId="3" fontId="2" fillId="3" borderId="0" xfId="1" applyNumberFormat="1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457199</xdr:colOff>
      <xdr:row>39</xdr:row>
      <xdr:rowOff>171449</xdr:rowOff>
    </xdr:from>
    <xdr:to>
      <xdr:col>2</xdr:col>
      <xdr:colOff>2562224</xdr:colOff>
      <xdr:row>42</xdr:row>
      <xdr:rowOff>161924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42924" y="7143749"/>
          <a:ext cx="2943225" cy="962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Dra.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5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5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1266820</xdr:colOff>
      <xdr:row>39</xdr:row>
      <xdr:rowOff>169062</xdr:rowOff>
    </xdr:from>
    <xdr:to>
      <xdr:col>7</xdr:col>
      <xdr:colOff>202524</xdr:colOff>
      <xdr:row>42</xdr:row>
      <xdr:rowOff>7136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458070" y="7141362"/>
          <a:ext cx="3202904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C.P.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ras/Documents/ITESP/2019/Estados%20Financieros%202019/Estados%20Fros%20y%20Pptales%20Dic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IR"/>
      <sheetName val="PyPI"/>
      <sheetName val="Rel Cta Banc"/>
      <sheetName val="Esq Bur"/>
      <sheetName val="Ayudas"/>
      <sheetName val="Informacion que dispongan "/>
      <sheetName val="Gto Federalizado"/>
      <sheetName val="Rel Cta Banc-25"/>
      <sheetName val="BMu"/>
      <sheetName val="BInmu"/>
    </sheetNames>
    <sheetDataSet>
      <sheetData sheetId="0"/>
      <sheetData sheetId="1">
        <row r="18">
          <cell r="D18">
            <v>17088107.780000001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9">
          <cell r="E29">
            <v>0</v>
          </cell>
        </row>
        <row r="30">
          <cell r="E30">
            <v>0</v>
          </cell>
        </row>
        <row r="36">
          <cell r="E36">
            <v>0</v>
          </cell>
        </row>
        <row r="37">
          <cell r="D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view="pageLayout" zoomScaleNormal="85" workbookViewId="0">
      <selection activeCell="K17" sqref="K17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9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149179493.56</v>
      </c>
      <c r="E12" s="31">
        <f>+E14+E24</f>
        <v>122926464.05</v>
      </c>
      <c r="F12" s="31">
        <f>+F14+F24</f>
        <v>108691449.02000001</v>
      </c>
      <c r="G12" s="32">
        <f>D12+E12-F12</f>
        <v>163414508.59</v>
      </c>
      <c r="H12" s="32">
        <f>(G12-D12)</f>
        <v>14235015.030000001</v>
      </c>
      <c r="I12" s="33"/>
      <c r="J12" s="5"/>
      <c r="K12" s="5"/>
    </row>
    <row r="13" spans="1:11" s="6" customFormat="1" ht="5.0999999999999996" customHeight="1" x14ac:dyDescent="0.2">
      <c r="A13" s="29"/>
      <c r="B13" s="34"/>
      <c r="C13" s="34"/>
      <c r="D13" s="31"/>
      <c r="E13" s="31"/>
      <c r="F13" s="31"/>
      <c r="G13" s="31"/>
      <c r="H13" s="31"/>
      <c r="I13" s="33"/>
      <c r="J13" s="5"/>
      <c r="K13" s="5"/>
    </row>
    <row r="14" spans="1:11" s="6" customFormat="1" x14ac:dyDescent="0.2">
      <c r="A14" s="35"/>
      <c r="B14" s="36" t="s">
        <v>14</v>
      </c>
      <c r="C14" s="36"/>
      <c r="D14" s="37">
        <f>SUM(D16:D22)</f>
        <v>55144795.170000002</v>
      </c>
      <c r="E14" s="37">
        <f>SUM(E16:E22)</f>
        <v>108892067</v>
      </c>
      <c r="F14" s="37">
        <f>SUM(F16:F22)</f>
        <v>108555459.94000001</v>
      </c>
      <c r="G14" s="32">
        <f>D14+E14-F14</f>
        <v>55481402.230000004</v>
      </c>
      <c r="H14" s="32">
        <f>+G14-D14</f>
        <v>336607.06000000238</v>
      </c>
      <c r="I14" s="38"/>
      <c r="J14" s="5"/>
      <c r="K14" s="39"/>
    </row>
    <row r="15" spans="1:11" s="6" customFormat="1" ht="5.0999999999999996" customHeight="1" x14ac:dyDescent="0.2">
      <c r="A15" s="40"/>
      <c r="B15" s="41"/>
      <c r="C15" s="41"/>
      <c r="D15" s="42"/>
      <c r="E15" s="42"/>
      <c r="F15" s="42"/>
      <c r="G15" s="42"/>
      <c r="H15" s="42"/>
      <c r="I15" s="43"/>
      <c r="J15" s="5"/>
      <c r="K15" s="39"/>
    </row>
    <row r="16" spans="1:11" s="6" customFormat="1" ht="19.5" customHeight="1" x14ac:dyDescent="0.2">
      <c r="A16" s="40"/>
      <c r="B16" s="44" t="s">
        <v>15</v>
      </c>
      <c r="C16" s="44"/>
      <c r="D16" s="45">
        <v>31906821.18</v>
      </c>
      <c r="E16" s="45">
        <v>55063306.780000001</v>
      </c>
      <c r="F16" s="45">
        <v>48669921.450000003</v>
      </c>
      <c r="G16" s="45">
        <f>D16+E16-F16</f>
        <v>38300206.510000005</v>
      </c>
      <c r="H16" s="45">
        <f>-(G16-D16)</f>
        <v>-6393385.3300000057</v>
      </c>
      <c r="I16" s="43"/>
      <c r="J16" s="5"/>
      <c r="K16" s="46"/>
    </row>
    <row r="17" spans="1:14" s="6" customFormat="1" ht="19.5" customHeight="1" x14ac:dyDescent="0.2">
      <c r="A17" s="40"/>
      <c r="B17" s="44" t="s">
        <v>16</v>
      </c>
      <c r="C17" s="44"/>
      <c r="D17" s="45">
        <v>64123.1</v>
      </c>
      <c r="E17" s="45">
        <v>52117238.100000001</v>
      </c>
      <c r="F17" s="45">
        <v>52088273.259999998</v>
      </c>
      <c r="G17" s="45">
        <f>D17+E17-F17</f>
        <v>93087.940000005066</v>
      </c>
      <c r="H17" s="45">
        <f>G17-D17</f>
        <v>28964.840000005068</v>
      </c>
      <c r="I17" s="43"/>
      <c r="J17" s="5"/>
      <c r="K17" s="39"/>
    </row>
    <row r="18" spans="1:14" s="6" customFormat="1" ht="19.5" customHeight="1" x14ac:dyDescent="0.2">
      <c r="A18" s="40"/>
      <c r="B18" s="44" t="s">
        <v>17</v>
      </c>
      <c r="C18" s="44"/>
      <c r="D18" s="45">
        <v>23173850.890000001</v>
      </c>
      <c r="E18" s="45">
        <v>1711522.12</v>
      </c>
      <c r="F18" s="45">
        <v>7797265.2300000004</v>
      </c>
      <c r="G18" s="45">
        <f>D18+E18-F18</f>
        <v>17088107.780000001</v>
      </c>
      <c r="H18" s="45">
        <f>G18-D18</f>
        <v>-6085743.1099999994</v>
      </c>
      <c r="I18" s="43"/>
      <c r="J18" s="5"/>
      <c r="K18" s="39" t="str">
        <f>IF(G18=[1]ESF!D18," ","Error")</f>
        <v xml:space="preserve"> </v>
      </c>
    </row>
    <row r="19" spans="1:14" s="6" customFormat="1" ht="19.5" customHeight="1" x14ac:dyDescent="0.2">
      <c r="A19" s="40"/>
      <c r="B19" s="44" t="s">
        <v>18</v>
      </c>
      <c r="C19" s="44"/>
      <c r="D19" s="47">
        <f>+[1]ESF!E19</f>
        <v>0</v>
      </c>
      <c r="E19" s="47">
        <v>0</v>
      </c>
      <c r="F19" s="47">
        <v>0</v>
      </c>
      <c r="G19" s="48">
        <f>+D19+E19-F19</f>
        <v>0</v>
      </c>
      <c r="H19" s="48">
        <f>+G19-D19</f>
        <v>0</v>
      </c>
      <c r="I19" s="43"/>
      <c r="J19" s="5"/>
      <c r="K19" s="39" t="str">
        <f>IF(G19=[1]ESF!D19," ","Error")</f>
        <v xml:space="preserve"> </v>
      </c>
      <c r="N19" s="6" t="s">
        <v>19</v>
      </c>
    </row>
    <row r="20" spans="1:14" s="6" customFormat="1" ht="19.5" customHeight="1" x14ac:dyDescent="0.2">
      <c r="A20" s="40"/>
      <c r="B20" s="44" t="s">
        <v>20</v>
      </c>
      <c r="C20" s="44"/>
      <c r="D20" s="47">
        <f>+[1]ESF!E20</f>
        <v>0</v>
      </c>
      <c r="E20" s="47">
        <v>0</v>
      </c>
      <c r="F20" s="47">
        <v>0</v>
      </c>
      <c r="G20" s="48">
        <f>+D20+E20-F20</f>
        <v>0</v>
      </c>
      <c r="H20" s="48">
        <f>+G20-D20</f>
        <v>0</v>
      </c>
      <c r="I20" s="43"/>
      <c r="J20" s="5"/>
      <c r="K20" s="39" t="str">
        <f>IF(G20=[1]ESF!D20," ","Error")</f>
        <v xml:space="preserve"> </v>
      </c>
    </row>
    <row r="21" spans="1:14" s="6" customFormat="1" ht="19.5" customHeight="1" x14ac:dyDescent="0.2">
      <c r="A21" s="40"/>
      <c r="B21" s="44" t="s">
        <v>21</v>
      </c>
      <c r="C21" s="44"/>
      <c r="D21" s="47">
        <f>+[1]ESF!E21</f>
        <v>0</v>
      </c>
      <c r="E21" s="47">
        <v>0</v>
      </c>
      <c r="F21" s="47">
        <v>0</v>
      </c>
      <c r="G21" s="48">
        <f>+D21+E21-F21</f>
        <v>0</v>
      </c>
      <c r="H21" s="48">
        <f>+G21-D21</f>
        <v>0</v>
      </c>
      <c r="I21" s="43"/>
      <c r="J21" s="5"/>
      <c r="K21" s="39" t="str">
        <f>IF(G21=[1]ESF!D21," ","Error")</f>
        <v xml:space="preserve"> </v>
      </c>
      <c r="L21" s="6" t="s">
        <v>19</v>
      </c>
    </row>
    <row r="22" spans="1:14" ht="19.5" customHeight="1" x14ac:dyDescent="0.2">
      <c r="A22" s="40"/>
      <c r="B22" s="44" t="s">
        <v>22</v>
      </c>
      <c r="C22" s="44"/>
      <c r="D22" s="47">
        <f>+[1]ESF!E22</f>
        <v>0</v>
      </c>
      <c r="E22" s="47">
        <v>0</v>
      </c>
      <c r="F22" s="47">
        <v>0</v>
      </c>
      <c r="G22" s="48">
        <f>+D22+E22-F22</f>
        <v>0</v>
      </c>
      <c r="H22" s="48">
        <f>+G22-D22</f>
        <v>0</v>
      </c>
      <c r="I22" s="43"/>
      <c r="K22" s="39" t="str">
        <f>IF(G22=[1]ESF!D22," ","Error")</f>
        <v xml:space="preserve"> </v>
      </c>
    </row>
    <row r="23" spans="1:14" x14ac:dyDescent="0.2">
      <c r="A23" s="40"/>
      <c r="B23" s="49"/>
      <c r="C23" s="49"/>
      <c r="D23" s="50"/>
      <c r="E23" s="50"/>
      <c r="F23" s="50"/>
      <c r="G23" s="50"/>
      <c r="H23" s="50"/>
      <c r="I23" s="43"/>
      <c r="K23" s="39"/>
    </row>
    <row r="24" spans="1:14" x14ac:dyDescent="0.2">
      <c r="A24" s="35"/>
      <c r="B24" s="36" t="s">
        <v>23</v>
      </c>
      <c r="C24" s="36"/>
      <c r="D24" s="37">
        <f>+D26+D27+D28+D29+D30+D31+D32+D33+D34</f>
        <v>94034698.390000001</v>
      </c>
      <c r="E24" s="37">
        <f>SUM(E26:E34)</f>
        <v>14034397.050000001</v>
      </c>
      <c r="F24" s="37">
        <f>SUM(F26:F34)</f>
        <v>135989.07999999999</v>
      </c>
      <c r="G24" s="32">
        <f>D24+E24-F24</f>
        <v>107933106.36</v>
      </c>
      <c r="H24" s="32">
        <f>-(-G24+D24)</f>
        <v>13898407.969999999</v>
      </c>
      <c r="I24" s="38"/>
      <c r="K24" s="39"/>
    </row>
    <row r="25" spans="1:14" ht="5.0999999999999996" customHeight="1" x14ac:dyDescent="0.2">
      <c r="A25" s="40"/>
      <c r="B25" s="41"/>
      <c r="C25" s="49"/>
      <c r="D25" s="42"/>
      <c r="E25" s="42"/>
      <c r="F25" s="42"/>
      <c r="G25" s="42"/>
      <c r="H25" s="42"/>
      <c r="I25" s="43"/>
      <c r="K25" s="39"/>
    </row>
    <row r="26" spans="1:14" ht="19.5" customHeight="1" x14ac:dyDescent="0.2">
      <c r="A26" s="40"/>
      <c r="B26" s="44" t="s">
        <v>24</v>
      </c>
      <c r="C26" s="44"/>
      <c r="D26" s="47">
        <f>+[1]ESF!E29</f>
        <v>0</v>
      </c>
      <c r="E26" s="47">
        <v>0</v>
      </c>
      <c r="F26" s="47">
        <v>0</v>
      </c>
      <c r="G26" s="48">
        <f>+D26+E26-F26</f>
        <v>0</v>
      </c>
      <c r="H26" s="48">
        <f>+G26-D26</f>
        <v>0</v>
      </c>
      <c r="I26" s="43"/>
      <c r="K26" s="39"/>
    </row>
    <row r="27" spans="1:14" ht="19.5" customHeight="1" x14ac:dyDescent="0.2">
      <c r="A27" s="40"/>
      <c r="B27" s="44" t="s">
        <v>25</v>
      </c>
      <c r="C27" s="44"/>
      <c r="D27" s="47">
        <f>+[1]ESF!E30</f>
        <v>0</v>
      </c>
      <c r="E27" s="47">
        <v>0</v>
      </c>
      <c r="F27" s="47">
        <v>0</v>
      </c>
      <c r="G27" s="48">
        <f t="shared" ref="G27:G34" si="0">+D27+E27-F27</f>
        <v>0</v>
      </c>
      <c r="H27" s="48">
        <f t="shared" ref="H27:H34" si="1">+G27-D27</f>
        <v>0</v>
      </c>
      <c r="I27" s="43"/>
      <c r="K27" s="39"/>
    </row>
    <row r="28" spans="1:14" ht="19.5" customHeight="1" x14ac:dyDescent="0.2">
      <c r="A28" s="40"/>
      <c r="B28" s="44" t="s">
        <v>26</v>
      </c>
      <c r="C28" s="44"/>
      <c r="D28" s="45">
        <v>82657625.219999999</v>
      </c>
      <c r="E28" s="45">
        <v>13990843.560000001</v>
      </c>
      <c r="F28" s="45">
        <v>135989.07999999999</v>
      </c>
      <c r="G28" s="45">
        <f>D28+E28-F28</f>
        <v>96512479.700000003</v>
      </c>
      <c r="H28" s="48">
        <f>+G28-D28</f>
        <v>13854854.480000004</v>
      </c>
      <c r="I28" s="43"/>
      <c r="K28" s="39"/>
    </row>
    <row r="29" spans="1:14" ht="19.5" customHeight="1" x14ac:dyDescent="0.2">
      <c r="A29" s="40"/>
      <c r="B29" s="44" t="s">
        <v>27</v>
      </c>
      <c r="C29" s="44"/>
      <c r="D29" s="45">
        <v>14269997.57</v>
      </c>
      <c r="E29" s="45">
        <v>43553.49</v>
      </c>
      <c r="F29" s="45">
        <v>0</v>
      </c>
      <c r="G29" s="45">
        <f>D29+E29-F29</f>
        <v>14313551.060000001</v>
      </c>
      <c r="H29" s="48">
        <f>+G29-D29</f>
        <v>43553.490000000224</v>
      </c>
      <c r="I29" s="43"/>
      <c r="K29" s="39"/>
    </row>
    <row r="30" spans="1:14" ht="19.5" customHeight="1" x14ac:dyDescent="0.2">
      <c r="A30" s="40"/>
      <c r="B30" s="44" t="s">
        <v>28</v>
      </c>
      <c r="C30" s="44"/>
      <c r="D30" s="45">
        <v>0</v>
      </c>
      <c r="E30" s="47">
        <v>0</v>
      </c>
      <c r="F30" s="47">
        <v>0</v>
      </c>
      <c r="G30" s="48">
        <f t="shared" si="0"/>
        <v>0</v>
      </c>
      <c r="H30" s="48">
        <f t="shared" si="1"/>
        <v>0</v>
      </c>
      <c r="I30" s="43"/>
      <c r="K30" s="39"/>
    </row>
    <row r="31" spans="1:14" ht="19.5" customHeight="1" x14ac:dyDescent="0.2">
      <c r="A31" s="40"/>
      <c r="B31" s="44" t="s">
        <v>29</v>
      </c>
      <c r="C31" s="44"/>
      <c r="D31" s="45">
        <v>-2892924.44</v>
      </c>
      <c r="E31" s="47">
        <v>0</v>
      </c>
      <c r="F31" s="47">
        <v>0</v>
      </c>
      <c r="G31" s="45">
        <f>+D31+E31-F31</f>
        <v>-2892924.44</v>
      </c>
      <c r="H31" s="48">
        <f t="shared" si="1"/>
        <v>0</v>
      </c>
      <c r="I31" s="43"/>
      <c r="K31" s="39"/>
    </row>
    <row r="32" spans="1:14" ht="19.5" customHeight="1" x14ac:dyDescent="0.2">
      <c r="A32" s="40"/>
      <c r="B32" s="44" t="s">
        <v>30</v>
      </c>
      <c r="C32" s="44"/>
      <c r="D32" s="45">
        <v>0.04</v>
      </c>
      <c r="E32" s="47">
        <v>0</v>
      </c>
      <c r="F32" s="47">
        <v>0</v>
      </c>
      <c r="G32" s="45">
        <v>0.04</v>
      </c>
      <c r="H32" s="48">
        <f>-(G32-D32)</f>
        <v>0</v>
      </c>
      <c r="I32" s="43"/>
      <c r="K32" s="39"/>
    </row>
    <row r="33" spans="1:17" ht="19.5" customHeight="1" x14ac:dyDescent="0.2">
      <c r="A33" s="40"/>
      <c r="B33" s="44" t="s">
        <v>31</v>
      </c>
      <c r="C33" s="44"/>
      <c r="D33" s="47">
        <f>+[1]ESF!E36</f>
        <v>0</v>
      </c>
      <c r="E33" s="47">
        <v>0</v>
      </c>
      <c r="F33" s="47">
        <v>0</v>
      </c>
      <c r="G33" s="48">
        <f t="shared" si="0"/>
        <v>0</v>
      </c>
      <c r="H33" s="48">
        <f t="shared" si="1"/>
        <v>0</v>
      </c>
      <c r="I33" s="43"/>
      <c r="K33" s="39"/>
    </row>
    <row r="34" spans="1:17" ht="19.5" customHeight="1" x14ac:dyDescent="0.2">
      <c r="A34" s="40"/>
      <c r="B34" s="44" t="s">
        <v>32</v>
      </c>
      <c r="C34" s="44"/>
      <c r="D34" s="47">
        <v>0</v>
      </c>
      <c r="E34" s="47">
        <v>0</v>
      </c>
      <c r="F34" s="47">
        <v>0</v>
      </c>
      <c r="G34" s="48">
        <f t="shared" si="0"/>
        <v>0</v>
      </c>
      <c r="H34" s="48">
        <f t="shared" si="1"/>
        <v>0</v>
      </c>
      <c r="I34" s="43"/>
      <c r="K34" s="39" t="str">
        <f>IF(G34=[1]ESF!D37," ","error")</f>
        <v xml:space="preserve"> </v>
      </c>
    </row>
    <row r="35" spans="1:17" x14ac:dyDescent="0.2">
      <c r="A35" s="40"/>
      <c r="B35" s="49"/>
      <c r="C35" s="49"/>
      <c r="D35" s="51"/>
      <c r="E35" s="52"/>
      <c r="F35" s="52"/>
      <c r="G35" s="52"/>
      <c r="H35" s="52"/>
      <c r="I35" s="43"/>
      <c r="K35" s="39"/>
    </row>
    <row r="36" spans="1:17" ht="6" customHeight="1" x14ac:dyDescent="0.2">
      <c r="A36" s="53"/>
      <c r="B36" s="54"/>
      <c r="C36" s="54"/>
      <c r="D36" s="54"/>
      <c r="E36" s="54"/>
      <c r="F36" s="54"/>
      <c r="G36" s="54"/>
      <c r="H36" s="54"/>
      <c r="I36" s="55"/>
    </row>
    <row r="37" spans="1:17" ht="6" customHeight="1" x14ac:dyDescent="0.2">
      <c r="A37" s="56"/>
      <c r="B37" s="57"/>
      <c r="C37" s="58"/>
      <c r="E37" s="56"/>
      <c r="F37" s="56"/>
      <c r="G37" s="56"/>
      <c r="H37" s="56"/>
      <c r="I37" s="56"/>
    </row>
    <row r="38" spans="1:17" ht="15" customHeight="1" x14ac:dyDescent="0.2">
      <c r="A38" s="6"/>
      <c r="B38" s="60" t="s">
        <v>33</v>
      </c>
      <c r="C38" s="60"/>
      <c r="D38" s="60"/>
      <c r="E38" s="60"/>
      <c r="F38" s="60"/>
      <c r="G38" s="60"/>
      <c r="H38" s="60"/>
      <c r="I38" s="61"/>
      <c r="J38" s="61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61"/>
      <c r="C39" s="62"/>
      <c r="D39" s="63"/>
      <c r="E39" s="63"/>
      <c r="F39" s="6"/>
      <c r="G39" s="64"/>
      <c r="H39" s="62"/>
      <c r="I39" s="63"/>
      <c r="J39" s="63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5"/>
      <c r="C40" s="65"/>
      <c r="D40" s="63"/>
      <c r="E40" s="66"/>
      <c r="F40" s="66"/>
      <c r="G40" s="66"/>
      <c r="H40" s="66"/>
      <c r="I40" s="63"/>
      <c r="J40" s="63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7"/>
      <c r="C41" s="67"/>
      <c r="D41" s="68"/>
      <c r="E41" s="67"/>
      <c r="F41" s="67"/>
      <c r="G41" s="69"/>
      <c r="H41" s="69"/>
      <c r="I41" s="70"/>
      <c r="J41" s="6"/>
      <c r="P41" s="6"/>
      <c r="Q41" s="6"/>
    </row>
    <row r="42" spans="1:17" ht="14.1" customHeight="1" x14ac:dyDescent="0.2">
      <c r="A42" s="6"/>
      <c r="B42" s="71"/>
      <c r="C42" s="71"/>
      <c r="D42" s="72"/>
      <c r="E42" s="71"/>
      <c r="F42" s="71"/>
      <c r="G42" s="69"/>
      <c r="H42" s="69"/>
      <c r="I42" s="70"/>
      <c r="J42" s="6"/>
      <c r="P42" s="6"/>
      <c r="Q42" s="6"/>
    </row>
    <row r="43" spans="1:17" x14ac:dyDescent="0.2">
      <c r="B43" s="6"/>
      <c r="C43" s="6"/>
      <c r="D43" s="73"/>
      <c r="E43" s="6"/>
      <c r="F43" s="6"/>
      <c r="G43" s="6"/>
      <c r="H43" s="6"/>
    </row>
    <row r="44" spans="1:17" x14ac:dyDescent="0.2">
      <c r="B44" s="6"/>
      <c r="C44" s="6"/>
      <c r="D44" s="73"/>
      <c r="E44" s="6"/>
      <c r="F44" s="6"/>
      <c r="G44" s="6"/>
    </row>
  </sheetData>
  <sheetProtection formatCells="0" selectLockedCells="1"/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verticalCentered="1"/>
  <pageMargins left="0.35" right="0" top="0.39" bottom="0.59055118110236227" header="0" footer="0"/>
  <pageSetup scale="51" orientation="landscape" horizontalDpi="4294967294" verticalDpi="4294967294" r:id="rId1"/>
  <headerFooter>
    <oddFooter>&amp;CPágina 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2019-04-10T16:29:15Z</dcterms:created>
  <dcterms:modified xsi:type="dcterms:W3CDTF">2019-04-10T16:29:30Z</dcterms:modified>
</cp:coreProperties>
</file>